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8700" windowHeight="16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'Sheet1'!$B$1:$N$37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11" authorId="0">
      <text>
        <r>
          <rPr>
            <b/>
            <sz val="9"/>
            <rFont val="Tahoma"/>
            <family val="2"/>
          </rPr>
          <t>enter gallons
max 40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10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<sst xmlns="http://schemas.openxmlformats.org/spreadsheetml/2006/main" count="20" uniqueCount="20">
  <si>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</si>
  <si>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</si>
  <si>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</si>
  <si>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</si>
  <si>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</si>
  <si>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</si>
  <si>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</si>
  <si>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</si>
  <si>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</si>
  <si>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</si>
  <si>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</si>
  <si>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Useful Load</t>
  </si>
  <si>
    <t>Max gross weight</t>
  </si>
  <si>
    <t>lbs</t>
  </si>
  <si>
    <t>Moment/100 (in-lb)</t>
  </si>
  <si>
    <t>Front Seat Occupants</t>
  </si>
  <si>
    <t>Aft Cargo</t>
  </si>
  <si>
    <t>Rear Seat Occupants</t>
  </si>
  <si>
    <t>Float Storage</t>
  </si>
  <si>
    <t>Rear Storage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</si>
</sst>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8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C172P Baumann 2550 Amphibs</a:t>
            </a:r>
          </a:p>
        </c:rich>
      </c:tx>
      <c:layout>
        <c:manualLayout>
          <c:xMode val="factor"/>
          <c:yMode val="factor"/>
          <c:x val="0.1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092"/>
          <c:w val="0.919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Sheet1!$D$19:$D$25</c:f>
              <c:numCache/>
            </c:numRef>
          </c:xVal>
          <c:yVal>
            <c:numRef>
              <c:f>Sheet1!$E$19:$E$25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Sheet1!$E$12:$E$13</c:f>
              <c:numCache/>
            </c:numRef>
          </c:xVal>
          <c:yVal>
            <c:numRef>
              <c:f>Sheet1!$D$12:$D$13</c:f>
              <c:numCache/>
            </c:numRef>
          </c:yVal>
          <c:smooth val="0"/>
        </c:ser>
        <c:axId val="52043721"/>
        <c:axId val="65740306"/>
      </c:scatterChart>
      <c:valAx>
        <c:axId val="52043721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0306"/>
        <c:crosses val="autoZero"/>
        <c:crossBetween val="midCat"/>
        <c:dispUnits/>
        <c:majorUnit val="2"/>
        <c:minorUnit val="1"/>
      </c:valAx>
      <c:valAx>
        <c:axId val="65740306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721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94175"/>
          <c:w val="0.599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14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781550" y="76200"/>
        <a:ext cx="4743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8.8515625" style="0" customWidth="1"/>
    <col min="2" max="2" width="17.00390625" style="0" bestFit="1" customWidth="1"/>
    <col min="3" max="3" width="5.140625" style="0" customWidth="1"/>
    <col min="4" max="4" width="12.421875" style="0" customWidth="1"/>
    <col min="5" max="5" width="8.8515625" style="0" customWidth="1"/>
    <col min="6" max="6" width="16.28125" style="0" customWidth="1"/>
    <col min="7" max="10" width="8.8515625" style="0" customWidth="1"/>
    <col min="11" max="11" width="12.28125" style="0" customWidth="1"/>
    <col min="12" max="16384" width="8.8515625" style="0" customWidth="1"/>
  </cols>
  <sheetData>
    <row r="1" spans="2:5" ht="12.75">
      <c r="B1" s="22" t="s">
        <v>12</v>
      </c>
      <c r="C1" s="23"/>
      <c r="D1" s="23">
        <v>2350</v>
      </c>
      <c r="E1" s="22" t="s">
        <v>13</v>
      </c>
    </row>
    <row r="3" ht="13.5" thickBot="1">
      <c r="B3" s="13" t="s">
        <v>9</v>
      </c>
    </row>
    <row r="4" spans="2:6" ht="12.75">
      <c r="B4" s="1" t="s">
        <v>0</v>
      </c>
      <c r="C4" s="2"/>
      <c r="D4" s="2" t="s">
        <v>3</v>
      </c>
      <c r="E4" s="2" t="s">
        <v>4</v>
      </c>
      <c r="F4" s="3" t="s">
        <v>14</v>
      </c>
    </row>
    <row r="5" spans="2:6" ht="12.75">
      <c r="B5" s="4" t="s">
        <v>1</v>
      </c>
      <c r="C5" s="5"/>
      <c r="D5" s="5">
        <v>1762.72</v>
      </c>
      <c r="E5" s="5">
        <v>39.77</v>
      </c>
      <c r="F5" s="10">
        <f>D5*E5</f>
        <v>70103.3744</v>
      </c>
    </row>
    <row r="6" spans="2:6" ht="12.75">
      <c r="B6" s="4" t="s">
        <v>15</v>
      </c>
      <c r="C6" s="5"/>
      <c r="D6" s="25">
        <v>375</v>
      </c>
      <c r="E6" s="5">
        <v>37.5</v>
      </c>
      <c r="F6" s="10">
        <f>D6*E6</f>
        <v>14062.5</v>
      </c>
    </row>
    <row r="7" spans="2:6" ht="12.75">
      <c r="B7" s="4" t="s">
        <v>17</v>
      </c>
      <c r="C7" s="5"/>
      <c r="D7" s="25"/>
      <c r="E7" s="5">
        <v>73</v>
      </c>
      <c r="F7" s="10">
        <f>D7*E7</f>
        <v>0</v>
      </c>
    </row>
    <row r="8" spans="2:6" ht="12.75">
      <c r="B8" s="27" t="s">
        <v>18</v>
      </c>
      <c r="C8" s="5"/>
      <c r="D8" s="25"/>
      <c r="E8" s="5">
        <v>45</v>
      </c>
      <c r="F8" s="10">
        <f>D8*E8</f>
        <v>0</v>
      </c>
    </row>
    <row r="9" spans="2:6" ht="12.75">
      <c r="B9" s="27" t="s">
        <v>19</v>
      </c>
      <c r="C9" s="5"/>
      <c r="D9" s="25"/>
      <c r="E9" s="5">
        <v>95</v>
      </c>
      <c r="F9" s="10">
        <f>D9*E9</f>
        <v>0</v>
      </c>
    </row>
    <row r="10" spans="2:6" ht="12.75">
      <c r="B10" s="4" t="s">
        <v>16</v>
      </c>
      <c r="C10" s="5"/>
      <c r="D10" s="25">
        <v>5</v>
      </c>
      <c r="E10" s="5">
        <v>100</v>
      </c>
      <c r="F10" s="10">
        <f>D10*E10</f>
        <v>500</v>
      </c>
    </row>
    <row r="11" spans="2:6" ht="13.5" thickBot="1">
      <c r="B11" s="6" t="s">
        <v>2</v>
      </c>
      <c r="C11" s="26">
        <v>20</v>
      </c>
      <c r="D11" s="8">
        <f>SUM(C11*6)</f>
        <v>120</v>
      </c>
      <c r="E11" s="8">
        <v>59.5</v>
      </c>
      <c r="F11" s="9">
        <f>D11*E11</f>
        <v>7140</v>
      </c>
    </row>
    <row r="12" spans="2:6" ht="13.5" thickBot="1">
      <c r="B12" s="7" t="s">
        <v>5</v>
      </c>
      <c r="C12" s="8"/>
      <c r="D12" s="8">
        <f>SUM(D5:D11)</f>
        <v>2262.7200000000003</v>
      </c>
      <c r="E12" s="11">
        <f>F12/D12</f>
        <v>40.573236812332055</v>
      </c>
      <c r="F12" s="9">
        <f>SUM(F5:F11)</f>
        <v>91805.8744</v>
      </c>
    </row>
    <row r="13" spans="2:6" ht="12.75">
      <c r="B13" s="4" t="s">
        <v>10</v>
      </c>
      <c r="C13" s="20"/>
      <c r="D13" s="20">
        <f>SUM(D12-D11)</f>
        <v>2142.7200000000003</v>
      </c>
      <c r="E13" s="21">
        <f>F13/D13</f>
        <v>39.51327023596176</v>
      </c>
      <c r="F13" s="21">
        <f>SUM(F12-F11)</f>
        <v>84665.8744</v>
      </c>
    </row>
    <row r="15" spans="2:4" ht="12.75">
      <c r="B15" s="24" t="s">
        <v>11</v>
      </c>
      <c r="C15" s="23"/>
      <c r="D15" s="23">
        <f>D1-D5</f>
        <v>587.28</v>
      </c>
    </row>
    <row r="17" spans="4:5" ht="13.5" thickBot="1">
      <c r="D17" s="12" t="s">
        <v>8</v>
      </c>
      <c r="E17" s="12"/>
    </row>
    <row r="18" spans="4:5" ht="12.75">
      <c r="D18" s="18" t="s">
        <v>6</v>
      </c>
      <c r="E18" s="19" t="s">
        <v>7</v>
      </c>
    </row>
    <row r="19" spans="4:5" ht="12.75">
      <c r="D19" s="14">
        <v>36.3</v>
      </c>
      <c r="E19" s="15">
        <v>1500</v>
      </c>
    </row>
    <row r="20" spans="4:5" ht="12.75">
      <c r="D20" s="14">
        <v>36.3</v>
      </c>
      <c r="E20" s="15">
        <v>1960</v>
      </c>
    </row>
    <row r="21" spans="4:5" ht="12.75">
      <c r="D21" s="14">
        <v>39.5</v>
      </c>
      <c r="E21" s="15">
        <v>2350</v>
      </c>
    </row>
    <row r="22" spans="4:5" ht="12.75">
      <c r="D22" s="14">
        <v>45.5</v>
      </c>
      <c r="E22" s="15">
        <v>2350</v>
      </c>
    </row>
    <row r="23" spans="4:5" ht="12.75">
      <c r="D23" s="14">
        <v>45.5</v>
      </c>
      <c r="E23" s="15">
        <v>1500</v>
      </c>
    </row>
    <row r="24" spans="4:5" ht="12.75">
      <c r="D24" s="14">
        <v>45.5</v>
      </c>
      <c r="E24" s="15">
        <v>1500</v>
      </c>
    </row>
    <row r="25" spans="4:5" ht="13.5" thickBot="1">
      <c r="D25" s="16">
        <v>45.5</v>
      </c>
      <c r="E25" s="17">
        <v>1500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2015-05-01T12:36:54Z</cp:lastPrinted>
  <dcterms:created xsi:type="dcterms:W3CDTF">2009-04-11T15:40:47Z</dcterms:created>
  <dcterms:modified xsi:type="dcterms:W3CDTF">2021-07-16T12:17:02Z</dcterms:modified>
  <cp:category/>
  <cp:version/>
  <cp:contentType/>
  <cp:contentStatus/>
</cp:coreProperties>
</file>