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ndyschoephoerster/Air Trek 2020/CFI/"/>
    </mc:Choice>
  </mc:AlternateContent>
  <xr:revisionPtr revIDLastSave="0" documentId="13_ncr:1_{CE805FDB-1ECD-4A41-A2B2-FBCEAFD93018}" xr6:coauthVersionLast="45" xr6:coauthVersionMax="45" xr10:uidLastSave="{00000000-0000-0000-0000-000000000000}"/>
  <bookViews>
    <workbookView xWindow="480" yWindow="460" windowWidth="24340" windowHeight="15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 l="1"/>
  <c r="F8" i="1"/>
  <c r="F7" i="1"/>
  <c r="F5" i="1"/>
  <c r="F6" i="1"/>
  <c r="D15" i="1"/>
  <c r="L36" i="1"/>
  <c r="J35" i="1"/>
  <c r="L34" i="1"/>
  <c r="L33" i="1"/>
  <c r="L32" i="1"/>
  <c r="D11" i="1"/>
  <c r="L35" i="1" s="1"/>
  <c r="F11" i="1" l="1"/>
  <c r="F12" i="1" s="1"/>
  <c r="D12" i="1"/>
  <c r="E12" i="1" l="1"/>
  <c r="F13" i="1"/>
  <c r="D13" i="1"/>
  <c r="L37" i="1"/>
  <c r="E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</author>
  </authors>
  <commentList>
    <comment ref="B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W&amp;B 9-17-2010
</t>
        </r>
      </text>
    </comment>
    <comment ref="D9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Max 200lbs</t>
        </r>
      </text>
    </comment>
    <comment ref="C1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enter gallons
</t>
        </r>
        <r>
          <rPr>
            <b/>
            <sz val="9"/>
            <color rgb="FF000000"/>
            <rFont val="Tahoma"/>
            <family val="2"/>
          </rPr>
          <t>max 40 gals</t>
        </r>
      </text>
    </comment>
  </commentList>
</comments>
</file>

<file path=xl/sharedStrings.xml><?xml version="1.0" encoding="utf-8"?>
<sst xmlns="http://schemas.openxmlformats.org/spreadsheetml/2006/main" count="30" uniqueCount="28">
  <si>
    <t>Location</t>
  </si>
  <si>
    <t>Plane</t>
  </si>
  <si>
    <t>Pilot</t>
  </si>
  <si>
    <t>Front Passenger</t>
  </si>
  <si>
    <t>Rear Passengers</t>
  </si>
  <si>
    <t>Aft Baggage</t>
  </si>
  <si>
    <t xml:space="preserve">Fuel </t>
  </si>
  <si>
    <t>Weight (lbs)</t>
  </si>
  <si>
    <t>Arm (in)</t>
  </si>
  <si>
    <t>Moment (in-lb)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</si>
  <si>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</si>
  <si>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</si>
  <si>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</si>
  <si>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</si>
  <si>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</si>
  <si>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</si>
  <si>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Pilot/Front</t>
  </si>
  <si>
    <t>Passenger</t>
  </si>
  <si>
    <t>Passengers</t>
  </si>
  <si>
    <t>Aft</t>
  </si>
  <si>
    <t xml:space="preserve"> Gal of Fuel</t>
  </si>
  <si>
    <t>Baggage</t>
  </si>
  <si>
    <t xml:space="preserve">               Weight at Take off</t>
  </si>
  <si>
    <t>Total</t>
  </si>
  <si>
    <t>Useful Load</t>
  </si>
  <si>
    <t>Max gross weight</t>
  </si>
  <si>
    <t>lbs</t>
  </si>
  <si>
    <t>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</si>
</sst>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/>
    <xf numFmtId="0" fontId="2" fillId="0" borderId="0" xfId="0" applyFont="1" applyBorder="1"/>
    <xf numFmtId="0" fontId="2" fillId="0" borderId="0" xfId="0" applyFont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2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0" fillId="3" borderId="2" xfId="0" applyFill="1" applyBorder="1"/>
    <xf numFmtId="0" fontId="0" fillId="3" borderId="3" xfId="0" applyFill="1" applyBorder="1" applyAlignment="1">
      <alignment horizontal="left"/>
    </xf>
    <xf numFmtId="0" fontId="0" fillId="3" borderId="9" xfId="0" applyFill="1" applyBorder="1"/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12" xfId="0" applyFill="1" applyBorder="1"/>
    <xf numFmtId="0" fontId="0" fillId="3" borderId="10" xfId="0" applyFill="1" applyBorder="1"/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3" borderId="13" xfId="0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ont="1" applyFill="1" applyBorder="1"/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Piper</a:t>
            </a:r>
            <a:r>
              <a:rPr lang="en-US" baseline="0"/>
              <a:t> PA28-151</a:t>
            </a:r>
            <a:r>
              <a:rPr lang="en-US"/>
              <a:t> N41649</a:t>
            </a:r>
          </a:p>
        </c:rich>
      </c:tx>
      <c:layout>
        <c:manualLayout>
          <c:xMode val="edge"/>
          <c:yMode val="edge"/>
          <c:x val="0.39453125"/>
          <c:y val="3.0241901580484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625"/>
          <c:y val="0.15120982627605442"/>
          <c:w val="0.78906249999999978"/>
          <c:h val="0.64717805646151327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Sheet1!$D$19:$D$25</c:f>
              <c:numCache>
                <c:formatCode>General</c:formatCode>
                <c:ptCount val="7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</c:numCache>
            </c:numRef>
          </c:xVal>
          <c:yVal>
            <c:numRef>
              <c:f>Sheet1!$E$19:$E$25</c:f>
              <c:numCache>
                <c:formatCode>General</c:formatCode>
                <c:ptCount val="7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2325</c:v>
                </c:pt>
                <c:pt idx="5">
                  <c:v>2325</c:v>
                </c:pt>
                <c:pt idx="6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0F-A94E-92EC-94936988951A}"/>
            </c:ext>
          </c:extLst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Sheet1!$E$12:$E$13</c:f>
              <c:numCache>
                <c:formatCode>0.00</c:formatCode>
                <c:ptCount val="2"/>
                <c:pt idx="0">
                  <c:v>86.392404245500686</c:v>
                </c:pt>
                <c:pt idx="1">
                  <c:v>85.497880794701985</c:v>
                </c:pt>
              </c:numCache>
            </c:numRef>
          </c:xVal>
          <c:yVal>
            <c:numRef>
              <c:f>Sheet1!$D$12:$D$13</c:f>
              <c:numCache>
                <c:formatCode>General</c:formatCode>
                <c:ptCount val="2"/>
                <c:pt idx="0">
                  <c:v>2167</c:v>
                </c:pt>
                <c:pt idx="1">
                  <c:v>1963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0F-A94E-92EC-949369889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13184"/>
        <c:axId val="1"/>
      </c:scatterChart>
      <c:valAx>
        <c:axId val="1341313184"/>
        <c:scaling>
          <c:orientation val="minMax"/>
          <c:max val="95"/>
          <c:min val="8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Overall Arm (inches)</a:t>
                </a:r>
              </a:p>
            </c:rich>
          </c:tx>
          <c:layout>
            <c:manualLayout>
              <c:xMode val="edge"/>
              <c:yMode val="edge"/>
              <c:x val="0.416015625"/>
              <c:y val="0.8629041824317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Weight (lbs)</a:t>
                </a:r>
              </a:p>
            </c:rich>
          </c:tx>
          <c:layout>
            <c:manualLayout>
              <c:xMode val="edge"/>
              <c:yMode val="edge"/>
              <c:x val="3.125E-2"/>
              <c:y val="0.385080955789617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313184"/>
        <c:crosses val="autoZero"/>
        <c:crossBetween val="midCat"/>
        <c:majorUnit val="1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61923201669129"/>
          <c:y val="0.93524037166236917"/>
          <c:w val="0.58784024760172282"/>
          <c:h val="5.07058032828995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76200</xdr:rowOff>
    </xdr:from>
    <xdr:to>
      <xdr:col>14</xdr:col>
      <xdr:colOff>0</xdr:colOff>
      <xdr:row>28</xdr:row>
      <xdr:rowOff>63500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93CF7A7E-6B9E-D241-AC3C-F357824E7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7"/>
  <sheetViews>
    <sheetView tabSelected="1" workbookViewId="0">
      <selection activeCell="D15" sqref="D15"/>
    </sheetView>
  </sheetViews>
  <sheetFormatPr baseColWidth="10" defaultRowHeight="13" x14ac:dyDescent="0.15"/>
  <cols>
    <col min="1" max="1" width="8.83203125" customWidth="1"/>
    <col min="2" max="2" width="17" bestFit="1" customWidth="1"/>
    <col min="3" max="3" width="5.1640625" customWidth="1"/>
    <col min="4" max="4" width="12.5" customWidth="1"/>
    <col min="5" max="5" width="8.83203125" customWidth="1"/>
    <col min="6" max="6" width="12.83203125" customWidth="1"/>
    <col min="7" max="10" width="8.83203125" customWidth="1"/>
    <col min="11" max="11" width="12.33203125" customWidth="1"/>
    <col min="12" max="256" width="8.83203125" customWidth="1"/>
  </cols>
  <sheetData>
    <row r="1" spans="2:6" x14ac:dyDescent="0.15">
      <c r="B1" s="23" t="s">
        <v>25</v>
      </c>
      <c r="C1" s="24"/>
      <c r="D1" s="24">
        <v>2325</v>
      </c>
      <c r="E1" s="23" t="s">
        <v>26</v>
      </c>
    </row>
    <row r="3" spans="2:6" ht="14" thickBot="1" x14ac:dyDescent="0.2">
      <c r="B3" s="12" t="s">
        <v>14</v>
      </c>
    </row>
    <row r="4" spans="2:6" x14ac:dyDescent="0.15">
      <c r="B4" s="2" t="s">
        <v>0</v>
      </c>
      <c r="C4" s="3"/>
      <c r="D4" s="3" t="s">
        <v>7</v>
      </c>
      <c r="E4" s="3" t="s">
        <v>8</v>
      </c>
      <c r="F4" s="4" t="s">
        <v>9</v>
      </c>
    </row>
    <row r="5" spans="2:6" x14ac:dyDescent="0.15">
      <c r="B5" s="5" t="s">
        <v>1</v>
      </c>
      <c r="C5" s="6"/>
      <c r="D5" s="6">
        <v>1498</v>
      </c>
      <c r="E5" s="6">
        <v>87.58</v>
      </c>
      <c r="F5" s="40">
        <f>D5*E5</f>
        <v>131194.84</v>
      </c>
    </row>
    <row r="6" spans="2:6" x14ac:dyDescent="0.15">
      <c r="B6" s="5" t="s">
        <v>2</v>
      </c>
      <c r="C6" s="6"/>
      <c r="D6" s="38">
        <v>200</v>
      </c>
      <c r="E6" s="6">
        <v>80.5</v>
      </c>
      <c r="F6" s="40">
        <f>D6*E6</f>
        <v>16100</v>
      </c>
    </row>
    <row r="7" spans="2:6" x14ac:dyDescent="0.15">
      <c r="B7" s="5" t="s">
        <v>3</v>
      </c>
      <c r="C7" s="6"/>
      <c r="D7" s="38">
        <v>250</v>
      </c>
      <c r="E7" s="6">
        <v>80.5</v>
      </c>
      <c r="F7" s="40">
        <f t="shared" ref="F7:F10" si="0">D7*E7</f>
        <v>20125</v>
      </c>
    </row>
    <row r="8" spans="2:6" x14ac:dyDescent="0.15">
      <c r="B8" s="5" t="s">
        <v>4</v>
      </c>
      <c r="C8" s="6"/>
      <c r="D8" s="38">
        <v>0</v>
      </c>
      <c r="E8" s="6">
        <v>118.1</v>
      </c>
      <c r="F8" s="40">
        <f t="shared" si="0"/>
        <v>0</v>
      </c>
    </row>
    <row r="9" spans="2:6" x14ac:dyDescent="0.15">
      <c r="B9" s="5" t="s">
        <v>5</v>
      </c>
      <c r="C9" s="6"/>
      <c r="D9" s="38"/>
      <c r="E9" s="6">
        <v>142.80000000000001</v>
      </c>
      <c r="F9" s="40">
        <f t="shared" si="0"/>
        <v>0</v>
      </c>
    </row>
    <row r="10" spans="2:6" x14ac:dyDescent="0.15">
      <c r="B10" s="5" t="s">
        <v>27</v>
      </c>
      <c r="C10" s="6"/>
      <c r="D10" s="38">
        <v>15</v>
      </c>
      <c r="E10" s="6">
        <v>27.5</v>
      </c>
      <c r="F10" s="40">
        <f t="shared" si="0"/>
        <v>412.5</v>
      </c>
    </row>
    <row r="11" spans="2:6" ht="14" thickBot="1" x14ac:dyDescent="0.2">
      <c r="B11" s="7" t="s">
        <v>6</v>
      </c>
      <c r="C11" s="39">
        <v>34</v>
      </c>
      <c r="D11" s="9">
        <f>SUM(C11*6)</f>
        <v>204</v>
      </c>
      <c r="E11" s="9">
        <v>95</v>
      </c>
      <c r="F11" s="41">
        <f>D11*E11</f>
        <v>19380</v>
      </c>
    </row>
    <row r="12" spans="2:6" ht="14" thickBot="1" x14ac:dyDescent="0.2">
      <c r="B12" s="8" t="s">
        <v>10</v>
      </c>
      <c r="C12" s="9"/>
      <c r="D12" s="9">
        <f>SUM(D5:D11)</f>
        <v>2167</v>
      </c>
      <c r="E12" s="10">
        <f>F12/D12</f>
        <v>86.392404245500686</v>
      </c>
      <c r="F12" s="41">
        <f>SUM(F5:F11)</f>
        <v>187212.34</v>
      </c>
    </row>
    <row r="13" spans="2:6" x14ac:dyDescent="0.15">
      <c r="B13" s="5" t="s">
        <v>15</v>
      </c>
      <c r="C13" s="21"/>
      <c r="D13" s="21">
        <f>SUM(D12-D11)</f>
        <v>1963</v>
      </c>
      <c r="E13" s="22">
        <f>F13/D13</f>
        <v>85.497880794701985</v>
      </c>
      <c r="F13" s="42">
        <f>SUM(F12-F11)</f>
        <v>167832.34</v>
      </c>
    </row>
    <row r="15" spans="2:6" x14ac:dyDescent="0.15">
      <c r="B15" s="37" t="s">
        <v>24</v>
      </c>
      <c r="C15" s="24"/>
      <c r="D15" s="24">
        <f>D1-D5</f>
        <v>827</v>
      </c>
    </row>
    <row r="17" spans="4:12" ht="14" thickBot="1" x14ac:dyDescent="0.2">
      <c r="D17" s="11" t="s">
        <v>13</v>
      </c>
      <c r="E17" s="11"/>
    </row>
    <row r="18" spans="4:12" x14ac:dyDescent="0.15">
      <c r="D18" s="17" t="s">
        <v>11</v>
      </c>
      <c r="E18" s="18" t="s">
        <v>12</v>
      </c>
    </row>
    <row r="19" spans="4:12" x14ac:dyDescent="0.15">
      <c r="D19" s="13">
        <v>83</v>
      </c>
      <c r="E19" s="14">
        <v>1200</v>
      </c>
    </row>
    <row r="20" spans="4:12" x14ac:dyDescent="0.15">
      <c r="D20" s="13">
        <v>83</v>
      </c>
      <c r="E20" s="14">
        <v>1950</v>
      </c>
    </row>
    <row r="21" spans="4:12" x14ac:dyDescent="0.15">
      <c r="D21" s="13">
        <v>87</v>
      </c>
      <c r="E21" s="14">
        <v>2325</v>
      </c>
    </row>
    <row r="22" spans="4:12" x14ac:dyDescent="0.15">
      <c r="D22" s="13">
        <v>93</v>
      </c>
      <c r="E22" s="14">
        <v>2325</v>
      </c>
    </row>
    <row r="23" spans="4:12" x14ac:dyDescent="0.15">
      <c r="D23" s="13">
        <v>93</v>
      </c>
      <c r="E23" s="14">
        <v>2325</v>
      </c>
    </row>
    <row r="24" spans="4:12" x14ac:dyDescent="0.15">
      <c r="D24" s="13">
        <v>93</v>
      </c>
      <c r="E24" s="14">
        <v>2325</v>
      </c>
    </row>
    <row r="25" spans="4:12" ht="14" thickBot="1" x14ac:dyDescent="0.2">
      <c r="D25" s="15">
        <v>93</v>
      </c>
      <c r="E25" s="16">
        <v>1200</v>
      </c>
    </row>
    <row r="31" spans="4:12" ht="14" thickBot="1" x14ac:dyDescent="0.2">
      <c r="J31" s="19" t="s">
        <v>22</v>
      </c>
      <c r="K31" s="20"/>
      <c r="L31" s="1"/>
    </row>
    <row r="32" spans="4:12" x14ac:dyDescent="0.15">
      <c r="J32" s="25"/>
      <c r="K32" s="26" t="s">
        <v>1</v>
      </c>
      <c r="L32" s="27">
        <f>SUM(D5)</f>
        <v>1498</v>
      </c>
    </row>
    <row r="33" spans="10:12" x14ac:dyDescent="0.15">
      <c r="J33" s="28" t="s">
        <v>16</v>
      </c>
      <c r="K33" s="29" t="s">
        <v>17</v>
      </c>
      <c r="L33" s="30">
        <f>SUM(D6:D7)</f>
        <v>450</v>
      </c>
    </row>
    <row r="34" spans="10:12" x14ac:dyDescent="0.15">
      <c r="J34" s="28" t="s">
        <v>19</v>
      </c>
      <c r="K34" s="29" t="s">
        <v>18</v>
      </c>
      <c r="L34" s="30">
        <f>SUM(D8)</f>
        <v>0</v>
      </c>
    </row>
    <row r="35" spans="10:12" x14ac:dyDescent="0.15">
      <c r="J35" s="31">
        <f>SUM(C11)</f>
        <v>34</v>
      </c>
      <c r="K35" s="29" t="s">
        <v>20</v>
      </c>
      <c r="L35" s="30">
        <f>SUM(D11)</f>
        <v>204</v>
      </c>
    </row>
    <row r="36" spans="10:12" ht="14" thickBot="1" x14ac:dyDescent="0.2">
      <c r="J36" s="32" t="s">
        <v>19</v>
      </c>
      <c r="K36" s="33" t="s">
        <v>21</v>
      </c>
      <c r="L36" s="34">
        <f>SUM(D9)</f>
        <v>0</v>
      </c>
    </row>
    <row r="37" spans="10:12" x14ac:dyDescent="0.15">
      <c r="J37" s="24"/>
      <c r="K37" s="35" t="s">
        <v>23</v>
      </c>
      <c r="L37" s="36">
        <f>SUM(D12)</f>
        <v>2167</v>
      </c>
    </row>
  </sheetData>
  <sheetProtection selectLockedCells="1"/>
  <phoneticPr fontId="4" type="noConversion"/>
  <pageMargins left="0.75" right="0.75" top="1" bottom="1" header="0.5" footer="0.5"/>
  <pageSetup scale="93" orientation="landscape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Buchholz</dc:creator>
  <cp:lastModifiedBy>Randy Schoephoerster</cp:lastModifiedBy>
  <cp:lastPrinted>2011-05-10T15:21:34Z</cp:lastPrinted>
  <dcterms:created xsi:type="dcterms:W3CDTF">2009-04-11T15:40:47Z</dcterms:created>
  <dcterms:modified xsi:type="dcterms:W3CDTF">2020-10-28T16:25:00Z</dcterms:modified>
</cp:coreProperties>
</file>