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'Sheet1'!$B$1:$N$35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9" authorId="0">
      <text>
        <r>
          <rPr>
            <b/>
            <sz val="9"/>
            <rFont val="Tahoma"/>
            <family val="2"/>
          </rPr>
          <t>enter gallons
max 40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8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<sst xmlns="http://schemas.openxmlformats.org/spreadsheetml/2006/main" count="18" uniqueCount="18">
  <si>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</si>
  <si>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</si>
  <si>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</si>
  <si>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</si>
  <si>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</si>
  <si>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</si>
  <si>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</si>
  <si>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</si>
  <si>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</si>
  <si>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</si>
  <si>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</si>
  <si>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Useful Load</t>
  </si>
  <si>
    <t>Max gross weight</t>
  </si>
  <si>
    <t>lbs</t>
  </si>
  <si>
    <t>Moment/100 (in-lb)</t>
  </si>
  <si>
    <t>Front Seat Occupants</t>
  </si>
  <si>
    <t>Aft Cargo</t>
  </si>
  <si>
    <t>Rear Seat Occupants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</si>
</sst>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C172P Baumann 2550 Amphibs</a:t>
            </a:r>
          </a:p>
        </c:rich>
      </c:tx>
      <c:layout>
        <c:manualLayout>
          <c:xMode val="factor"/>
          <c:yMode val="factor"/>
          <c:x val="0.13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275"/>
          <c:w val="0.910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Sheet1!$D$17:$D$23</c:f>
              <c:numCache/>
            </c:numRef>
          </c:xVal>
          <c:yVal>
            <c:numRef>
              <c:f>Sheet1!$E$17:$E$23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Sheet1!$E$10:$E$11</c:f>
              <c:numCache/>
            </c:numRef>
          </c:xVal>
          <c:yVal>
            <c:numRef>
              <c:f>Sheet1!$D$10:$D$11</c:f>
              <c:numCache/>
            </c:numRef>
          </c:yVal>
          <c:smooth val="0"/>
        </c:ser>
        <c:axId val="11574300"/>
        <c:axId val="9458125"/>
      </c:scatterChart>
      <c:valAx>
        <c:axId val="11574300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8125"/>
        <c:crosses val="autoZero"/>
        <c:crossBetween val="midCat"/>
        <c:dispUnits/>
        <c:majorUnit val="2"/>
        <c:minorUnit val="1"/>
      </c:valAx>
      <c:valAx>
        <c:axId val="9458125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4300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943"/>
          <c:w val="0.663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14</xdr:col>
      <xdr:colOff>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819650" y="76200"/>
        <a:ext cx="4876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8">
      <selection activeCell="I29" sqref="I29:M35"/>
    </sheetView>
  </sheetViews>
  <sheetFormatPr defaultColWidth="9.140625" defaultRowHeight="12.75"/>
  <cols>
    <col min="2" max="2" width="17.00390625" style="0" bestFit="1" customWidth="1"/>
    <col min="3" max="3" width="5.140625" style="0" customWidth="1"/>
    <col min="4" max="4" width="12.421875" style="0" customWidth="1"/>
    <col min="6" max="6" width="16.28125" style="0" customWidth="1"/>
    <col min="11" max="11" width="12.28125" style="0" customWidth="1"/>
  </cols>
  <sheetData>
    <row r="1" spans="2:5" ht="12.75">
      <c r="B1" s="24" t="s">
        <v>12</v>
      </c>
      <c r="C1" s="25"/>
      <c r="D1" s="25">
        <v>2350</v>
      </c>
      <c r="E1" s="24" t="s">
        <v>13</v>
      </c>
    </row>
    <row r="3" ht="13.5" thickBot="1">
      <c r="B3" s="15" t="s">
        <v>9</v>
      </c>
    </row>
    <row r="4" spans="2:6" ht="12.75">
      <c r="B4" s="1" t="s">
        <v>0</v>
      </c>
      <c r="C4" s="2"/>
      <c r="D4" s="2" t="s">
        <v>3</v>
      </c>
      <c r="E4" s="2" t="s">
        <v>4</v>
      </c>
      <c r="F4" s="3" t="s">
        <v>14</v>
      </c>
    </row>
    <row r="5" spans="2:6" ht="12.75">
      <c r="B5" s="4" t="s">
        <v>1</v>
      </c>
      <c r="C5" s="5"/>
      <c r="D5" s="5">
        <v>1770.95</v>
      </c>
      <c r="E5" s="5">
        <v>39.63</v>
      </c>
      <c r="F5" s="6">
        <v>70187</v>
      </c>
    </row>
    <row r="6" spans="2:6" ht="12.75">
      <c r="B6" s="4" t="s">
        <v>15</v>
      </c>
      <c r="C6" s="5"/>
      <c r="D6" s="27">
        <v>375</v>
      </c>
      <c r="E6" s="5">
        <v>37.5</v>
      </c>
      <c r="F6" s="12">
        <f>D6*E6</f>
        <v>14062.5</v>
      </c>
    </row>
    <row r="7" spans="2:6" ht="12.75">
      <c r="B7" s="4" t="s">
        <v>17</v>
      </c>
      <c r="C7" s="5"/>
      <c r="D7" s="27"/>
      <c r="E7" s="5">
        <v>24.8</v>
      </c>
      <c r="F7" s="12">
        <f>D7*E7</f>
        <v>0</v>
      </c>
    </row>
    <row r="8" spans="2:6" ht="12.75">
      <c r="B8" s="4" t="s">
        <v>16</v>
      </c>
      <c r="C8" s="5"/>
      <c r="D8" s="27">
        <v>5</v>
      </c>
      <c r="E8" s="5">
        <v>100</v>
      </c>
      <c r="F8" s="12">
        <f>D8*E8</f>
        <v>500</v>
      </c>
    </row>
    <row r="9" spans="2:6" ht="13.5" thickBot="1">
      <c r="B9" s="7" t="s">
        <v>2</v>
      </c>
      <c r="C9" s="28">
        <v>20</v>
      </c>
      <c r="D9" s="9">
        <f>SUM(C9*6)</f>
        <v>120</v>
      </c>
      <c r="E9" s="9">
        <v>59.5</v>
      </c>
      <c r="F9" s="10">
        <f>D9*E9</f>
        <v>7140</v>
      </c>
    </row>
    <row r="10" spans="2:6" ht="13.5" thickBot="1">
      <c r="B10" s="8" t="s">
        <v>5</v>
      </c>
      <c r="C10" s="9"/>
      <c r="D10" s="9">
        <f>SUM(D5:D9)</f>
        <v>2270.95</v>
      </c>
      <c r="E10" s="13">
        <f>F10/D10</f>
        <v>40.46302208326912</v>
      </c>
      <c r="F10" s="11">
        <f>SUM(F5:F9)</f>
        <v>91889.5</v>
      </c>
    </row>
    <row r="11" spans="2:6" ht="12.75">
      <c r="B11" s="4" t="s">
        <v>10</v>
      </c>
      <c r="C11" s="22"/>
      <c r="D11" s="22">
        <f>SUM(D10-D9)</f>
        <v>2150.95</v>
      </c>
      <c r="E11" s="23">
        <f>F11/D11</f>
        <v>39.40096236546643</v>
      </c>
      <c r="F11" s="23">
        <f>SUM(F10-F9)</f>
        <v>84749.5</v>
      </c>
    </row>
    <row r="13" spans="2:4" ht="12.75">
      <c r="B13" s="26" t="s">
        <v>11</v>
      </c>
      <c r="C13" s="25"/>
      <c r="D13" s="25">
        <f>D1-D5</f>
        <v>579.05</v>
      </c>
    </row>
    <row r="15" spans="4:5" ht="13.5" thickBot="1">
      <c r="D15" s="14" t="s">
        <v>8</v>
      </c>
      <c r="E15" s="14"/>
    </row>
    <row r="16" spans="4:5" ht="12.75">
      <c r="D16" s="20" t="s">
        <v>6</v>
      </c>
      <c r="E16" s="21" t="s">
        <v>7</v>
      </c>
    </row>
    <row r="17" spans="4:5" ht="12.75">
      <c r="D17" s="16">
        <v>36.3</v>
      </c>
      <c r="E17" s="17">
        <v>1500</v>
      </c>
    </row>
    <row r="18" spans="4:5" ht="12.75">
      <c r="D18" s="16">
        <v>36.3</v>
      </c>
      <c r="E18" s="17">
        <v>1960</v>
      </c>
    </row>
    <row r="19" spans="4:5" ht="12.75">
      <c r="D19" s="16">
        <v>39.5</v>
      </c>
      <c r="E19" s="17">
        <v>2350</v>
      </c>
    </row>
    <row r="20" spans="4:5" ht="12.75">
      <c r="D20" s="16">
        <v>45.5</v>
      </c>
      <c r="E20" s="17">
        <v>2350</v>
      </c>
    </row>
    <row r="21" spans="4:5" ht="12.75">
      <c r="D21" s="16">
        <v>45.5</v>
      </c>
      <c r="E21" s="17">
        <v>1500</v>
      </c>
    </row>
    <row r="22" spans="4:5" ht="12.75">
      <c r="D22" s="16">
        <v>45.5</v>
      </c>
      <c r="E22" s="17">
        <v>1500</v>
      </c>
    </row>
    <row r="23" spans="4:5" ht="13.5" thickBot="1">
      <c r="D23" s="18">
        <v>45.5</v>
      </c>
      <c r="E23" s="19">
        <v>1500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2015-05-01T12:36:54Z</cp:lastPrinted>
  <dcterms:created xsi:type="dcterms:W3CDTF">2009-04-11T15:40:47Z</dcterms:created>
  <dcterms:modified xsi:type="dcterms:W3CDTF">2017-05-15T00:08:45Z</dcterms:modified>
  <cp:category/>
  <cp:version/>
  <cp:contentType/>
  <cp:contentStatus/>
</cp:coreProperties>
</file>