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ndyschoephoerster/Air Trek 2021/Seaplane 2021/"/>
    </mc:Choice>
  </mc:AlternateContent>
  <xr:revisionPtr revIDLastSave="0" documentId="13_ncr:40009_{8BC1785E-BF0A-5F47-812E-34CF9F32A3F0}" xr6:coauthVersionLast="47" xr6:coauthVersionMax="47" xr10:uidLastSave="{00000000-0000-0000-0000-000000000000}"/>
  <bookViews>
    <workbookView xWindow="4220" yWindow="540" windowWidth="28800" windowHeight="16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8" i="1"/>
  <c r="F9" i="1"/>
  <c r="F7" i="1"/>
  <c r="F6" i="1"/>
  <c r="D14" i="1"/>
  <c r="D10" i="1"/>
  <c r="D11" i="1" s="1"/>
  <c r="D12" i="1" s="1"/>
  <c r="F10" i="1" l="1"/>
  <c r="F11" i="1" s="1"/>
  <c r="F12" i="1" l="1"/>
  <c r="E12" i="1" s="1"/>
  <c r="E11" i="1"/>
</calcChain>
</file>

<file path=xl/comments1.xml><?xml version="1.0" encoding="utf-8"?>
<comments xmlns="http://schemas.openxmlformats.org/spreadsheetml/2006/main">
  <authors>
    <author>Randy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W&amp;B 9-17-2010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Max 200lbs</t>
        </r>
      </text>
    </comment>
    <comment ref="C10" authorId="0" shapeId="0">
      <text>
        <r>
          <rPr>
            <b/>
            <sz val="9"/>
            <color rgb="FF000000"/>
            <rFont val="Tahoma"/>
            <family val="2"/>
          </rPr>
          <t xml:space="preserve">enter gallons
</t>
        </r>
        <r>
          <rPr>
            <b/>
            <sz val="9"/>
            <color rgb="FF000000"/>
            <rFont val="Tahoma"/>
            <family val="2"/>
          </rPr>
          <t>max 40 gals</t>
        </r>
      </text>
    </comment>
  </commentList>
</comments>
</file>

<file path=xl/sharedStrings.xml><?xml version="1.0" encoding="utf-8"?>
<sst xmlns="http://schemas.openxmlformats.org/spreadsheetml/2006/main" count="19" uniqueCount="19">
  <si>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</si>
  <si>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</si>
  <si>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</si>
  <si>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</si>
  <si>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</si>
  <si>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</si>
  <si>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</si>
  <si>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</si>
  <si>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</si>
  <si>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</si>
  <si>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</si>
  <si>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Useful Load</t>
  </si>
  <si>
    <t>Max gross weight</t>
  </si>
  <si>
    <t>lbs</t>
  </si>
  <si>
    <t>Moment/100 (in-lb)</t>
  </si>
  <si>
    <t>Front Seat Occupants</t>
  </si>
  <si>
    <t>Aft Cargo</t>
  </si>
  <si>
    <t>Float Storage</t>
  </si>
  <si>
    <t>Rear Baggage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</si>
</sst>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7" xfId="0" applyFill="1" applyBorder="1"/>
    <xf numFmtId="2" fontId="0" fillId="2" borderId="8" xfId="0" applyNumberFormat="1" applyFill="1" applyBorder="1"/>
    <xf numFmtId="0" fontId="0" fillId="2" borderId="8" xfId="0" applyFill="1" applyBorder="1"/>
    <xf numFmtId="2" fontId="0" fillId="2" borderId="5" xfId="0" applyNumberFormat="1" applyFill="1" applyBorder="1"/>
    <xf numFmtId="2" fontId="0" fillId="2" borderId="7" xfId="0" applyNumberFormat="1" applyFill="1" applyBorder="1"/>
    <xf numFmtId="0" fontId="2" fillId="0" borderId="0" xfId="0" applyFont="1" applyBorder="1"/>
    <xf numFmtId="0" fontId="2" fillId="0" borderId="0" xfId="0" applyFont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0" fillId="3" borderId="0" xfId="0" applyFont="1" applyFill="1" applyBorder="1"/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C172P Baumann 2550 Amphibs</a:t>
            </a:r>
          </a:p>
        </c:rich>
      </c:tx>
      <c:layout>
        <c:manualLayout>
          <c:xMode val="edge"/>
          <c:yMode val="edge"/>
          <c:x val="0.39453125318899679"/>
          <c:y val="3.024197980277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625"/>
          <c:y val="0.15120982627605442"/>
          <c:w val="0.78906249999999989"/>
          <c:h val="0.6471780564615130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Sheet1!$D$18:$D$24</c:f>
              <c:numCache>
                <c:formatCode>General</c:formatCode>
                <c:ptCount val="7"/>
                <c:pt idx="0">
                  <c:v>36.299999999999997</c:v>
                </c:pt>
                <c:pt idx="1">
                  <c:v>36.299999999999997</c:v>
                </c:pt>
                <c:pt idx="2">
                  <c:v>39.5</c:v>
                </c:pt>
                <c:pt idx="3">
                  <c:v>45.5</c:v>
                </c:pt>
                <c:pt idx="4">
                  <c:v>45.5</c:v>
                </c:pt>
                <c:pt idx="5">
                  <c:v>45.5</c:v>
                </c:pt>
                <c:pt idx="6">
                  <c:v>45.5</c:v>
                </c:pt>
              </c:numCache>
            </c:numRef>
          </c:xVal>
          <c:yVal>
            <c:numRef>
              <c:f>Sheet1!$E$18:$E$24</c:f>
              <c:numCache>
                <c:formatCode>General</c:formatCode>
                <c:ptCount val="7"/>
                <c:pt idx="0">
                  <c:v>1500</c:v>
                </c:pt>
                <c:pt idx="1">
                  <c:v>1960</c:v>
                </c:pt>
                <c:pt idx="2">
                  <c:v>2350</c:v>
                </c:pt>
                <c:pt idx="3">
                  <c:v>2350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D-964B-88D2-6743FDDE8D68}"/>
            </c:ext>
          </c:extLst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Sheet1!$E$11:$E$12</c:f>
              <c:numCache>
                <c:formatCode>0.00</c:formatCode>
                <c:ptCount val="2"/>
                <c:pt idx="0">
                  <c:v>40.220132095313815</c:v>
                </c:pt>
                <c:pt idx="1">
                  <c:v>39.011428844004683</c:v>
                </c:pt>
              </c:numCache>
            </c:numRef>
          </c:xVal>
          <c:yVal>
            <c:numRef>
              <c:f>Sheet1!$D$11:$D$12</c:f>
              <c:numCache>
                <c:formatCode>General</c:formatCode>
                <c:ptCount val="2"/>
                <c:pt idx="0">
                  <c:v>2339.2200000000003</c:v>
                </c:pt>
                <c:pt idx="1">
                  <c:v>2201.2200000000003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3D-964B-88D2-6743FDDE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81183"/>
        <c:axId val="1"/>
      </c:scatterChart>
      <c:valAx>
        <c:axId val="315381183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Overall Arm (inches)</a:t>
                </a:r>
              </a:p>
            </c:rich>
          </c:tx>
          <c:layout>
            <c:manualLayout>
              <c:xMode val="edge"/>
              <c:yMode val="edge"/>
              <c:x val="0.41601560108252406"/>
              <c:y val="0.86290397745507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3.1249923464077099E-2"/>
              <c:y val="0.38508091639298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381183"/>
        <c:crosses val="autoZero"/>
        <c:crossBetween val="midCat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22449952651416"/>
          <c:y val="0.93524037166236917"/>
          <c:w val="0.58922135801050046"/>
          <c:h val="5.07058032828995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76200</xdr:rowOff>
    </xdr:from>
    <xdr:to>
      <xdr:col>14</xdr:col>
      <xdr:colOff>0</xdr:colOff>
      <xdr:row>27</xdr:row>
      <xdr:rowOff>63500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5A414AEF-8E2F-0442-A370-CA91583F6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19" sqref="B19"/>
    </sheetView>
  </sheetViews>
  <sheetFormatPr baseColWidth="10" defaultRowHeight="13" x14ac:dyDescent="0.15"/>
  <cols>
    <col min="1" max="1" width="8.83203125" customWidth="1"/>
    <col min="2" max="2" width="17" bestFit="1" customWidth="1"/>
    <col min="3" max="3" width="5.1640625" customWidth="1"/>
    <col min="4" max="4" width="12.5" customWidth="1"/>
    <col min="5" max="5" width="8.83203125" customWidth="1"/>
    <col min="6" max="6" width="16.33203125" customWidth="1"/>
    <col min="7" max="10" width="8.83203125" customWidth="1"/>
    <col min="11" max="11" width="12.33203125" customWidth="1"/>
    <col min="12" max="256" width="8.83203125" customWidth="1"/>
  </cols>
  <sheetData>
    <row r="1" spans="2:6" x14ac:dyDescent="0.15">
      <c r="B1" s="23" t="s">
        <v>12</v>
      </c>
      <c r="C1" s="24"/>
      <c r="D1" s="24">
        <v>2350</v>
      </c>
      <c r="E1" s="23" t="s">
        <v>13</v>
      </c>
    </row>
    <row r="3" spans="2:6" ht="14" thickBot="1" x14ac:dyDescent="0.2">
      <c r="B3" s="14" t="s">
        <v>9</v>
      </c>
    </row>
    <row r="4" spans="2:6" x14ac:dyDescent="0.15">
      <c r="B4" s="1" t="s">
        <v>0</v>
      </c>
      <c r="C4" s="2"/>
      <c r="D4" s="2" t="s">
        <v>3</v>
      </c>
      <c r="E4" s="2" t="s">
        <v>4</v>
      </c>
      <c r="F4" s="3" t="s">
        <v>14</v>
      </c>
    </row>
    <row r="5" spans="2:6" x14ac:dyDescent="0.15">
      <c r="B5" s="4" t="s">
        <v>1</v>
      </c>
      <c r="C5" s="5"/>
      <c r="D5" s="5">
        <v>1736.22</v>
      </c>
      <c r="E5" s="5">
        <v>39.17</v>
      </c>
      <c r="F5" s="11">
        <f>D5*E5</f>
        <v>68007.737399999998</v>
      </c>
    </row>
    <row r="6" spans="2:6" x14ac:dyDescent="0.15">
      <c r="B6" s="4" t="s">
        <v>15</v>
      </c>
      <c r="C6" s="5"/>
      <c r="D6" s="26">
        <v>460</v>
      </c>
      <c r="E6" s="5">
        <v>37.5</v>
      </c>
      <c r="F6" s="11">
        <f>D6*E6</f>
        <v>17250</v>
      </c>
    </row>
    <row r="7" spans="2:6" x14ac:dyDescent="0.15">
      <c r="B7" s="28" t="s">
        <v>18</v>
      </c>
      <c r="C7" s="5"/>
      <c r="D7" s="26"/>
      <c r="E7" s="5">
        <v>95</v>
      </c>
      <c r="F7" s="11">
        <f>D7*E7</f>
        <v>0</v>
      </c>
    </row>
    <row r="8" spans="2:6" x14ac:dyDescent="0.15">
      <c r="B8" s="4" t="s">
        <v>17</v>
      </c>
      <c r="C8" s="5"/>
      <c r="D8" s="26"/>
      <c r="E8" s="5">
        <v>45</v>
      </c>
      <c r="F8" s="11">
        <f>D8*E8</f>
        <v>0</v>
      </c>
    </row>
    <row r="9" spans="2:6" x14ac:dyDescent="0.15">
      <c r="B9" s="4" t="s">
        <v>16</v>
      </c>
      <c r="C9" s="5"/>
      <c r="D9" s="26">
        <v>5</v>
      </c>
      <c r="E9" s="5">
        <v>123</v>
      </c>
      <c r="F9" s="11">
        <f>D9*E9</f>
        <v>615</v>
      </c>
    </row>
    <row r="10" spans="2:6" ht="14" thickBot="1" x14ac:dyDescent="0.2">
      <c r="B10" s="6" t="s">
        <v>2</v>
      </c>
      <c r="C10" s="27">
        <v>23</v>
      </c>
      <c r="D10" s="8">
        <f>SUM(C10*6)</f>
        <v>138</v>
      </c>
      <c r="E10" s="8">
        <v>59.5</v>
      </c>
      <c r="F10" s="9">
        <f>D10*E10</f>
        <v>8211</v>
      </c>
    </row>
    <row r="11" spans="2:6" ht="14" thickBot="1" x14ac:dyDescent="0.2">
      <c r="B11" s="7" t="s">
        <v>5</v>
      </c>
      <c r="C11" s="8"/>
      <c r="D11" s="8">
        <f>SUM(D5:D10)</f>
        <v>2339.2200000000003</v>
      </c>
      <c r="E11" s="12">
        <f>F11/D11</f>
        <v>40.220132095313815</v>
      </c>
      <c r="F11" s="10">
        <f>SUM(F5:F10)</f>
        <v>94083.737399999998</v>
      </c>
    </row>
    <row r="12" spans="2:6" x14ac:dyDescent="0.15">
      <c r="B12" s="4" t="s">
        <v>10</v>
      </c>
      <c r="C12" s="21"/>
      <c r="D12" s="21">
        <f>SUM(D11-D10)</f>
        <v>2201.2200000000003</v>
      </c>
      <c r="E12" s="22">
        <f>F12/D12</f>
        <v>39.011428844004683</v>
      </c>
      <c r="F12" s="22">
        <f>SUM(F11-F10)</f>
        <v>85872.737399999998</v>
      </c>
    </row>
    <row r="14" spans="2:6" x14ac:dyDescent="0.15">
      <c r="B14" s="25" t="s">
        <v>11</v>
      </c>
      <c r="C14" s="24"/>
      <c r="D14" s="24">
        <f>D1-D5</f>
        <v>613.78</v>
      </c>
    </row>
    <row r="16" spans="2:6" ht="14" thickBot="1" x14ac:dyDescent="0.2">
      <c r="D16" s="13" t="s">
        <v>8</v>
      </c>
      <c r="E16" s="13"/>
    </row>
    <row r="17" spans="4:5" x14ac:dyDescent="0.15">
      <c r="D17" s="19" t="s">
        <v>6</v>
      </c>
      <c r="E17" s="20" t="s">
        <v>7</v>
      </c>
    </row>
    <row r="18" spans="4:5" x14ac:dyDescent="0.15">
      <c r="D18" s="15">
        <v>36.299999999999997</v>
      </c>
      <c r="E18" s="16">
        <v>1500</v>
      </c>
    </row>
    <row r="19" spans="4:5" x14ac:dyDescent="0.15">
      <c r="D19" s="15">
        <v>36.299999999999997</v>
      </c>
      <c r="E19" s="16">
        <v>1960</v>
      </c>
    </row>
    <row r="20" spans="4:5" x14ac:dyDescent="0.15">
      <c r="D20" s="15">
        <v>39.5</v>
      </c>
      <c r="E20" s="16">
        <v>2350</v>
      </c>
    </row>
    <row r="21" spans="4:5" x14ac:dyDescent="0.15">
      <c r="D21" s="15">
        <v>45.5</v>
      </c>
      <c r="E21" s="16">
        <v>2350</v>
      </c>
    </row>
    <row r="22" spans="4:5" x14ac:dyDescent="0.15">
      <c r="D22" s="15">
        <v>45.5</v>
      </c>
      <c r="E22" s="16">
        <v>1500</v>
      </c>
    </row>
    <row r="23" spans="4:5" x14ac:dyDescent="0.15">
      <c r="D23" s="15">
        <v>45.5</v>
      </c>
      <c r="E23" s="16">
        <v>1500</v>
      </c>
    </row>
    <row r="24" spans="4:5" ht="14" thickBot="1" x14ac:dyDescent="0.2">
      <c r="D24" s="17">
        <v>45.5</v>
      </c>
      <c r="E24" s="18">
        <v>1500</v>
      </c>
    </row>
  </sheetData>
  <phoneticPr fontId="3" type="noConversion"/>
  <pageMargins left="0.75" right="0.75" top="1" bottom="1" header="0.5" footer="0.5"/>
  <pageSetup scale="90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Buchholz</dc:creator>
  <cp:lastModifiedBy>Randy Schoephoerster</cp:lastModifiedBy>
  <cp:lastPrinted>2015-05-01T12:36:54Z</cp:lastPrinted>
  <dcterms:created xsi:type="dcterms:W3CDTF">2009-04-11T15:40:47Z</dcterms:created>
  <dcterms:modified xsi:type="dcterms:W3CDTF">2021-07-16T12:16:19Z</dcterms:modified>
</cp:coreProperties>
</file>