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'Sheet1'!$B$1:$N$36</definedName>
  </definedNames>
  <calcPr fullCalcOnLoad="1"/>
</workbook>
</file>

<file path=xl/comments1.xml><?xml version="1.0" encoding="utf-8"?>
<comments xmlns="http://schemas.openxmlformats.org/spreadsheetml/2006/main">
  <authors>
    <author>Randy</author>
  </authors>
  <commentList>
    <comment ref="C10" authorId="0">
      <text>
        <r>
          <rPr>
            <b/>
            <sz val="9"/>
            <rFont val="Tahoma"/>
            <family val="2"/>
          </rPr>
          <t>enter gallons
max 40 gals</t>
        </r>
      </text>
    </comment>
    <comment ref="B5" authorId="0">
      <text>
        <r>
          <rPr>
            <b/>
            <sz val="9"/>
            <rFont val="Tahoma"/>
            <family val="2"/>
          </rPr>
          <t xml:space="preserve">W&amp;B 9-17-2010
</t>
        </r>
      </text>
    </comment>
    <comment ref="D9" authorId="0">
      <text>
        <r>
          <rPr>
            <b/>
            <sz val="9"/>
            <rFont val="Tahoma"/>
            <family val="2"/>
          </rPr>
          <t>Max 200lbs</t>
        </r>
      </text>
    </comment>
  </commentList>
</comments>
</file>

<file path=xl/sharedStrings.xml><?xml version="1.0" encoding="utf-8"?>
<sst xmlns="http://schemas.openxmlformats.org/spreadsheetml/2006/main" count="19" uniqueCount="19">
  <si>
    <t>Location</t>
  </si>
  <si>
    <t>Plane</t>
  </si>
  <si>
    <t xml:space="preserve">Fuel </t>
  </si>
  <si>
    <t>Weight (lbs)</t>
  </si>
  <si>
    <t>Arm (in)</t>
  </si>
  <si>
    <t>Totals</t>
  </si>
  <si>
    <t>Inches</t>
  </si>
  <si>
    <t>Weight</t>
  </si>
  <si>
    <t xml:space="preserve">           Graph Data</t>
  </si>
  <si>
    <t xml:space="preserve">                           Arm Calculation table</t>
  </si>
  <si>
    <t>No Fuel</t>
  </si>
  <si>
    <t>Useful Load</t>
  </si>
  <si>
    <t>Max gross weight</t>
  </si>
  <si>
    <t>lbs</t>
  </si>
  <si>
    <t>Moment/100 (in-lb)</t>
  </si>
  <si>
    <t>Front Seat Occupants</t>
  </si>
  <si>
    <t>Aft Cargo</t>
  </si>
  <si>
    <t>Float Storage</t>
  </si>
  <si>
    <t>Rear Seat Area Baggage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</si>
</sst>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2" fontId="0" fillId="33" borderId="17" xfId="0" applyNumberFormat="1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C172P Baumann 2550 Amphibs</a:t>
            </a:r>
          </a:p>
        </c:rich>
      </c:tx>
      <c:layout>
        <c:manualLayout>
          <c:xMode val="factor"/>
          <c:yMode val="factor"/>
          <c:x val="0.133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23"/>
          <c:w val="0.9105"/>
          <c:h val="0.75"/>
        </c:manualLayout>
      </c:layout>
      <c:scatterChart>
        <c:scatterStyle val="lineMarker"/>
        <c:varyColors val="0"/>
        <c:ser>
          <c:idx val="0"/>
          <c:order val="0"/>
          <c:tx>
            <c:v>Weight and Balance Envelope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Sheet1!$D$18:$D$24</c:f>
              <c:numCache/>
            </c:numRef>
          </c:xVal>
          <c:yVal>
            <c:numRef>
              <c:f>Sheet1!$E$18:$E$24</c:f>
              <c:numCache/>
            </c:numRef>
          </c:yVal>
          <c:smooth val="0"/>
        </c:ser>
        <c:ser>
          <c:idx val="1"/>
          <c:order val="1"/>
          <c:tx>
            <c:v>Fuel Burn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Sheet1!$E$11:$E$12</c:f>
              <c:numCache/>
            </c:numRef>
          </c:xVal>
          <c:yVal>
            <c:numRef>
              <c:f>Sheet1!$D$11:$D$12</c:f>
              <c:numCache/>
            </c:numRef>
          </c:yVal>
          <c:smooth val="0"/>
        </c:ser>
        <c:axId val="66194777"/>
        <c:axId val="58882082"/>
      </c:scatterChart>
      <c:valAx>
        <c:axId val="66194777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Overall Arm (inches)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2082"/>
        <c:crosses val="autoZero"/>
        <c:crossBetween val="midCat"/>
        <c:dispUnits/>
        <c:majorUnit val="2"/>
        <c:minorUnit val="1"/>
      </c:valAx>
      <c:valAx>
        <c:axId val="58882082"/>
        <c:scaling>
          <c:orientation val="minMax"/>
          <c:max val="25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(lbs)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94777"/>
        <c:crosses val="autoZero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94175"/>
          <c:w val="0.663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76200</xdr:rowOff>
    </xdr:from>
    <xdr:to>
      <xdr:col>14</xdr:col>
      <xdr:colOff>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4819650" y="76200"/>
        <a:ext cx="48768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4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2" max="2" width="17.00390625" style="0" bestFit="1" customWidth="1"/>
    <col min="3" max="3" width="5.140625" style="0" customWidth="1"/>
    <col min="4" max="4" width="12.421875" style="0" customWidth="1"/>
    <col min="6" max="6" width="16.28125" style="0" customWidth="1"/>
    <col min="11" max="11" width="12.28125" style="0" customWidth="1"/>
  </cols>
  <sheetData>
    <row r="1" spans="2:5" ht="12.75">
      <c r="B1" s="24" t="s">
        <v>12</v>
      </c>
      <c r="C1" s="25"/>
      <c r="D1" s="25">
        <v>2350</v>
      </c>
      <c r="E1" s="24" t="s">
        <v>13</v>
      </c>
    </row>
    <row r="3" ht="13.5" thickBot="1">
      <c r="B3" s="15" t="s">
        <v>9</v>
      </c>
    </row>
    <row r="4" spans="2:6" ht="12.75">
      <c r="B4" s="1" t="s">
        <v>0</v>
      </c>
      <c r="C4" s="2"/>
      <c r="D4" s="2" t="s">
        <v>3</v>
      </c>
      <c r="E4" s="2" t="s">
        <v>4</v>
      </c>
      <c r="F4" s="3" t="s">
        <v>14</v>
      </c>
    </row>
    <row r="5" spans="2:6" ht="12.75">
      <c r="B5" s="4" t="s">
        <v>1</v>
      </c>
      <c r="C5" s="5"/>
      <c r="D5" s="5">
        <v>1744.5</v>
      </c>
      <c r="E5" s="5">
        <v>39.03</v>
      </c>
      <c r="F5" s="6">
        <v>68084</v>
      </c>
    </row>
    <row r="6" spans="2:6" ht="12.75">
      <c r="B6" s="4" t="s">
        <v>15</v>
      </c>
      <c r="C6" s="5"/>
      <c r="D6" s="27">
        <v>460</v>
      </c>
      <c r="E6" s="5">
        <v>37.5</v>
      </c>
      <c r="F6" s="12">
        <f>D6*E6</f>
        <v>17250</v>
      </c>
    </row>
    <row r="7" spans="2:6" ht="12.75">
      <c r="B7" s="4" t="s">
        <v>18</v>
      </c>
      <c r="C7" s="5"/>
      <c r="D7" s="27"/>
      <c r="E7" s="5">
        <v>24.8</v>
      </c>
      <c r="F7" s="12">
        <f>D7*E7</f>
        <v>0</v>
      </c>
    </row>
    <row r="8" spans="2:6" ht="12.75">
      <c r="B8" s="4" t="s">
        <v>17</v>
      </c>
      <c r="C8" s="5"/>
      <c r="D8" s="27"/>
      <c r="E8" s="5">
        <v>22</v>
      </c>
      <c r="F8" s="12">
        <f>D8*E8</f>
        <v>0</v>
      </c>
    </row>
    <row r="9" spans="2:6" ht="12.75">
      <c r="B9" s="4" t="s">
        <v>16</v>
      </c>
      <c r="C9" s="5"/>
      <c r="D9" s="27">
        <v>5</v>
      </c>
      <c r="E9" s="5">
        <v>100</v>
      </c>
      <c r="F9" s="12">
        <f>D9*E9</f>
        <v>500</v>
      </c>
    </row>
    <row r="10" spans="2:6" ht="13.5" thickBot="1">
      <c r="B10" s="7" t="s">
        <v>2</v>
      </c>
      <c r="C10" s="28">
        <v>23</v>
      </c>
      <c r="D10" s="9">
        <f>SUM(C10*6)</f>
        <v>138</v>
      </c>
      <c r="E10" s="9">
        <v>59.5</v>
      </c>
      <c r="F10" s="10">
        <f>D10*E10</f>
        <v>8211</v>
      </c>
    </row>
    <row r="11" spans="2:6" ht="13.5" thickBot="1">
      <c r="B11" s="8" t="s">
        <v>5</v>
      </c>
      <c r="C11" s="9"/>
      <c r="D11" s="9">
        <f>SUM(D5:D10)</f>
        <v>2347.5</v>
      </c>
      <c r="E11" s="13">
        <f>F11/D11</f>
        <v>40.06176783812567</v>
      </c>
      <c r="F11" s="11">
        <f>SUM(F5:F10)</f>
        <v>94045</v>
      </c>
    </row>
    <row r="12" spans="2:6" ht="12.75">
      <c r="B12" s="4" t="s">
        <v>10</v>
      </c>
      <c r="C12" s="22"/>
      <c r="D12" s="22">
        <f>SUM(D11-D10)</f>
        <v>2209.5</v>
      </c>
      <c r="E12" s="23">
        <f>F12/D12</f>
        <v>38.84770310024893</v>
      </c>
      <c r="F12" s="23">
        <f>SUM(F11-F10)</f>
        <v>85834</v>
      </c>
    </row>
    <row r="14" spans="2:4" ht="12.75">
      <c r="B14" s="26" t="s">
        <v>11</v>
      </c>
      <c r="C14" s="25"/>
      <c r="D14" s="25">
        <f>D1-D5</f>
        <v>605.5</v>
      </c>
    </row>
    <row r="16" spans="4:5" ht="13.5" thickBot="1">
      <c r="D16" s="14" t="s">
        <v>8</v>
      </c>
      <c r="E16" s="14"/>
    </row>
    <row r="17" spans="4:5" ht="12.75">
      <c r="D17" s="20" t="s">
        <v>6</v>
      </c>
      <c r="E17" s="21" t="s">
        <v>7</v>
      </c>
    </row>
    <row r="18" spans="4:5" ht="12.75">
      <c r="D18" s="16">
        <v>36.3</v>
      </c>
      <c r="E18" s="17">
        <v>1500</v>
      </c>
    </row>
    <row r="19" spans="4:5" ht="12.75">
      <c r="D19" s="16">
        <v>36.3</v>
      </c>
      <c r="E19" s="17">
        <v>1960</v>
      </c>
    </row>
    <row r="20" spans="4:5" ht="12.75">
      <c r="D20" s="16">
        <v>39.5</v>
      </c>
      <c r="E20" s="17">
        <v>2350</v>
      </c>
    </row>
    <row r="21" spans="4:5" ht="12.75">
      <c r="D21" s="16">
        <v>45.5</v>
      </c>
      <c r="E21" s="17">
        <v>2350</v>
      </c>
    </row>
    <row r="22" spans="4:5" ht="12.75">
      <c r="D22" s="16">
        <v>45.5</v>
      </c>
      <c r="E22" s="17">
        <v>1500</v>
      </c>
    </row>
    <row r="23" spans="4:5" ht="12.75">
      <c r="D23" s="16">
        <v>45.5</v>
      </c>
      <c r="E23" s="17">
        <v>1500</v>
      </c>
    </row>
    <row r="24" spans="4:5" ht="13.5" thickBot="1">
      <c r="D24" s="18">
        <v>45.5</v>
      </c>
      <c r="E24" s="19">
        <v>1500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Buchholz</dc:creator>
  <cp:keywords/>
  <dc:description/>
  <cp:lastModifiedBy>Randy Schoephoerster</cp:lastModifiedBy>
  <cp:lastPrinted>2015-05-01T12:36:54Z</cp:lastPrinted>
  <dcterms:created xsi:type="dcterms:W3CDTF">2009-04-11T15:40:47Z</dcterms:created>
  <dcterms:modified xsi:type="dcterms:W3CDTF">2017-05-15T00:08:14Z</dcterms:modified>
  <cp:category/>
  <cp:version/>
  <cp:contentType/>
  <cp:contentStatus/>
</cp:coreProperties>
</file>